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4820" activeTab="1"/>
  </bookViews>
  <sheets>
    <sheet name="Balance Sheet" sheetId="1" r:id="rId1"/>
    <sheet name="MTD Income" sheetId="2" r:id="rId2"/>
    <sheet name="YTD Income" sheetId="3" r:id="rId3"/>
  </sheets>
  <definedNames/>
  <calcPr fullCalcOnLoad="1"/>
</workbook>
</file>

<file path=xl/sharedStrings.xml><?xml version="1.0" encoding="utf-8"?>
<sst xmlns="http://schemas.openxmlformats.org/spreadsheetml/2006/main" count="160" uniqueCount="104">
  <si>
    <t>Edmonton Bicycle Commuters' Society</t>
  </si>
  <si>
    <t>Balance Sheet As at May 31, 2011</t>
  </si>
  <si>
    <t xml:space="preserve"> </t>
  </si>
  <si>
    <t>ASSET</t>
  </si>
  <si>
    <t>Current Assets</t>
  </si>
  <si>
    <t>Cash on Hand</t>
  </si>
  <si>
    <t>Bank: RBC General</t>
  </si>
  <si>
    <t>Bank: ING General</t>
  </si>
  <si>
    <t>Paypal</t>
  </si>
  <si>
    <t>Investment: RBC 1-year cashable GIC</t>
  </si>
  <si>
    <t>Investment: RBC 2-year non-cash GIC</t>
  </si>
  <si>
    <t>Total Unrestricted Cash</t>
  </si>
  <si>
    <t>Bank: TD Casino</t>
  </si>
  <si>
    <t>Bank: ING Casino</t>
  </si>
  <si>
    <t>Total Casino Cash</t>
  </si>
  <si>
    <t>Accounts Receivable</t>
  </si>
  <si>
    <t>Total Current Assets</t>
  </si>
  <si>
    <t>Non-Current Assets</t>
  </si>
  <si>
    <t>Net Book Value: Safe</t>
  </si>
  <si>
    <t>Total Non-Current Assets</t>
  </si>
  <si>
    <t>TOTAL ASSET</t>
  </si>
  <si>
    <t>LIABILITY</t>
  </si>
  <si>
    <t>Current Liabilities</t>
  </si>
  <si>
    <t>Accounts Payable</t>
  </si>
  <si>
    <t>Wages Payable</t>
  </si>
  <si>
    <t>Total Current Liabilities</t>
  </si>
  <si>
    <t>TOTAL LIABILITY</t>
  </si>
  <si>
    <t>EQUITY</t>
  </si>
  <si>
    <t>Retained Earnings</t>
  </si>
  <si>
    <t>Current Earnings</t>
  </si>
  <si>
    <t>Net Retained Earnings</t>
  </si>
  <si>
    <t>TOTAL EQUITY</t>
  </si>
  <si>
    <t>LIABILITIES AND EQUITY</t>
  </si>
  <si>
    <t>Generated On: Jun 22, 2011</t>
  </si>
  <si>
    <t>NET INCOME</t>
  </si>
  <si>
    <t>TOTAL EXPENSE</t>
  </si>
  <si>
    <t>Total Financial Costs</t>
  </si>
  <si>
    <t>Insurance</t>
  </si>
  <si>
    <t>Bank Charges</t>
  </si>
  <si>
    <t>Total Meeting Costs</t>
  </si>
  <si>
    <t>Meeting Food</t>
  </si>
  <si>
    <t>Total Communication Costs</t>
  </si>
  <si>
    <t>Courier, Postage and Shipping</t>
  </si>
  <si>
    <t>Telephone and Internet Service</t>
  </si>
  <si>
    <t>Office Supplies</t>
  </si>
  <si>
    <t>Donations to Community Partners</t>
  </si>
  <si>
    <t>Total Event Costs</t>
  </si>
  <si>
    <t>Event Services + Supplies</t>
  </si>
  <si>
    <t>Program Materials</t>
  </si>
  <si>
    <t>Volunteer Honoraria</t>
  </si>
  <si>
    <t>Total Amortisation Expense</t>
  </si>
  <si>
    <t>Amortisation Expense: Safe</t>
  </si>
  <si>
    <t>Total Shop Costs</t>
  </si>
  <si>
    <t>Cost of New Parts Sold</t>
  </si>
  <si>
    <t>Shop Tools + Supplies</t>
  </si>
  <si>
    <t>Total Facility Costs</t>
  </si>
  <si>
    <t>Utilities</t>
  </si>
  <si>
    <t>Rent</t>
  </si>
  <si>
    <t>Board and Staff Development</t>
  </si>
  <si>
    <t>Total Payroll Costs</t>
  </si>
  <si>
    <t>Payroll Services</t>
  </si>
  <si>
    <t>CPP</t>
  </si>
  <si>
    <t>EI</t>
  </si>
  <si>
    <t>Wages</t>
  </si>
  <si>
    <t>EXPENSE</t>
  </si>
  <si>
    <t>TOTAL REVENUE</t>
  </si>
  <si>
    <t>Interest Revenue</t>
  </si>
  <si>
    <t>Total Event Revenue</t>
  </si>
  <si>
    <t>Event Fundraising Items Sales</t>
  </si>
  <si>
    <t>Event Admissions</t>
  </si>
  <si>
    <t>Course Fees</t>
  </si>
  <si>
    <t>Rental Fees</t>
  </si>
  <si>
    <t>Total Shop Revenue</t>
  </si>
  <si>
    <t>Cash Over/Under</t>
  </si>
  <si>
    <t>Bike Sales</t>
  </si>
  <si>
    <t>Used Parts Sales</t>
  </si>
  <si>
    <t>New Parts Sales</t>
  </si>
  <si>
    <t>Shop Fees</t>
  </si>
  <si>
    <t>Total Grant Revenue</t>
  </si>
  <si>
    <t>Municipal Grants</t>
  </si>
  <si>
    <t>Provincial Grants</t>
  </si>
  <si>
    <t>Private Donations</t>
  </si>
  <si>
    <t>Membership Sales</t>
  </si>
  <si>
    <t>REVENUE</t>
  </si>
  <si>
    <t>May Budget</t>
  </si>
  <si>
    <t>May Actual</t>
  </si>
  <si>
    <t>Comparative Income Statement</t>
  </si>
  <si>
    <t>Accounting/Professional Fees</t>
  </si>
  <si>
    <t>Casino/Fundraising Costs</t>
  </si>
  <si>
    <t>Meeting Space Rental</t>
  </si>
  <si>
    <t>Website</t>
  </si>
  <si>
    <t>Advertising, Signage and Promotion</t>
  </si>
  <si>
    <t>Registration Fees, Business License</t>
  </si>
  <si>
    <t>Cost of Food &amp; Beverages Sold</t>
  </si>
  <si>
    <t>Cost of Fundraising Items</t>
  </si>
  <si>
    <t>Event Facility Rental</t>
  </si>
  <si>
    <t>Building Repairs and Maintenance</t>
  </si>
  <si>
    <t>Casino Revenue</t>
  </si>
  <si>
    <t>Event Cash Over/Under</t>
  </si>
  <si>
    <t>Event Food &amp; Beverage Sales</t>
  </si>
  <si>
    <t>Mobile Mechanic Fees</t>
  </si>
  <si>
    <t>Private Grants</t>
  </si>
  <si>
    <t>May YTD Budget</t>
  </si>
  <si>
    <t>May YTD Actual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</si>
</sst>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;\-#,##0.00"/>
    <numFmt numFmtId="165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NumberFormat="1" applyFont="1" applyAlignment="1">
      <alignment horizontal="left"/>
    </xf>
    <xf numFmtId="0" fontId="38" fillId="0" borderId="0" xfId="0" applyNumberFormat="1" applyFont="1" applyAlignment="1">
      <alignment horizontal="left"/>
    </xf>
    <xf numFmtId="0" fontId="39" fillId="0" borderId="0" xfId="0" applyNumberFormat="1" applyFont="1" applyAlignment="1">
      <alignment horizontal="left"/>
    </xf>
    <xf numFmtId="164" fontId="38" fillId="0" borderId="0" xfId="0" applyNumberFormat="1" applyFont="1" applyAlignment="1">
      <alignment horizontal="right"/>
    </xf>
    <xf numFmtId="164" fontId="38" fillId="0" borderId="10" xfId="0" applyNumberFormat="1" applyFont="1" applyBorder="1" applyAlignment="1">
      <alignment horizontal="right"/>
    </xf>
    <xf numFmtId="164" fontId="38" fillId="0" borderId="11" xfId="0" applyNumberFormat="1" applyFont="1" applyBorder="1" applyAlignment="1">
      <alignment horizontal="right"/>
    </xf>
    <xf numFmtId="164" fontId="38" fillId="0" borderId="12" xfId="0" applyNumberFormat="1" applyFont="1" applyBorder="1" applyAlignment="1">
      <alignment horizontal="right"/>
    </xf>
    <xf numFmtId="0" fontId="39" fillId="0" borderId="0" xfId="0" applyNumberFormat="1" applyFont="1" applyAlignment="1">
      <alignment horizontal="left"/>
    </xf>
    <xf numFmtId="0" fontId="39" fillId="0" borderId="0" xfId="0" applyNumberFormat="1" applyFont="1" applyAlignment="1">
      <alignment horizontal="left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 horizontal="left" indent="1"/>
    </xf>
    <xf numFmtId="0" fontId="38" fillId="0" borderId="0" xfId="0" applyNumberFormat="1" applyFont="1" applyAlignment="1">
      <alignment horizontal="left" indent="2"/>
    </xf>
    <xf numFmtId="164" fontId="38" fillId="0" borderId="0" xfId="0" applyNumberFormat="1" applyFont="1" applyBorder="1" applyAlignment="1">
      <alignment horizontal="right"/>
    </xf>
    <xf numFmtId="0" fontId="38" fillId="0" borderId="0" xfId="0" applyNumberFormat="1" applyFont="1" applyBorder="1" applyAlignment="1">
      <alignment horizontal="center"/>
    </xf>
    <xf numFmtId="0" fontId="39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31.57421875" style="0" customWidth="1"/>
    <col min="2" max="2" width="8.28125" style="0" bestFit="1" customWidth="1"/>
    <col min="3" max="3" width="9.140625" style="0" bestFit="1" customWidth="1"/>
    <col min="4" max="4" width="6.140625" style="0" customWidth="1"/>
    <col min="5" max="5" width="23.57421875" style="0" bestFit="1" customWidth="1"/>
    <col min="6" max="6" width="8.28125" style="0" bestFit="1" customWidth="1"/>
    <col min="7" max="7" width="9.140625" style="0" bestFit="1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5" ht="15">
      <c r="A3" s="3" t="s">
        <v>3</v>
      </c>
      <c r="E3" s="3" t="s">
        <v>21</v>
      </c>
    </row>
    <row r="4" spans="1:5" ht="15">
      <c r="A4" s="3" t="s">
        <v>4</v>
      </c>
      <c r="E4" s="3" t="s">
        <v>22</v>
      </c>
    </row>
    <row r="5" spans="1:7" ht="15">
      <c r="A5" s="12" t="s">
        <v>5</v>
      </c>
      <c r="B5" s="4">
        <v>20572.96</v>
      </c>
      <c r="E5" s="11" t="s">
        <v>23</v>
      </c>
      <c r="G5" s="4">
        <v>4692.29</v>
      </c>
    </row>
    <row r="6" spans="1:7" ht="15">
      <c r="A6" s="12" t="s">
        <v>6</v>
      </c>
      <c r="B6" s="4">
        <v>14587.57</v>
      </c>
      <c r="E6" s="12" t="s">
        <v>24</v>
      </c>
      <c r="G6" s="5">
        <v>6331.6</v>
      </c>
    </row>
    <row r="7" spans="1:7" ht="15">
      <c r="A7" s="12" t="s">
        <v>7</v>
      </c>
      <c r="B7" s="4">
        <v>1.1</v>
      </c>
      <c r="E7" s="3" t="s">
        <v>25</v>
      </c>
      <c r="F7" s="2"/>
      <c r="G7" s="6">
        <f>SUBTOTAL(9,G4:G6)</f>
        <v>11023.89</v>
      </c>
    </row>
    <row r="8" spans="1:2" ht="15">
      <c r="A8" s="12" t="s">
        <v>8</v>
      </c>
      <c r="B8" s="4">
        <v>254.52</v>
      </c>
    </row>
    <row r="9" spans="1:7" ht="15">
      <c r="A9" s="12" t="s">
        <v>9</v>
      </c>
      <c r="B9" s="4">
        <v>20000</v>
      </c>
      <c r="E9" s="3" t="s">
        <v>26</v>
      </c>
      <c r="F9" s="2"/>
      <c r="G9" s="5">
        <f>SUBTOTAL(9,G4:G7)</f>
        <v>11023.89</v>
      </c>
    </row>
    <row r="10" spans="1:2" ht="15">
      <c r="A10" s="12" t="s">
        <v>10</v>
      </c>
      <c r="B10" s="5">
        <v>20000</v>
      </c>
    </row>
    <row r="11" spans="1:3" ht="15">
      <c r="A11" s="11" t="s">
        <v>11</v>
      </c>
      <c r="B11" s="2"/>
      <c r="C11" s="4">
        <f>(B5+B6+B7+B8+B9+B10)</f>
        <v>75416.15</v>
      </c>
    </row>
    <row r="12" spans="1:5" ht="15">
      <c r="A12" s="12" t="s">
        <v>12</v>
      </c>
      <c r="B12" s="4">
        <v>11825.51</v>
      </c>
      <c r="E12" s="3" t="s">
        <v>27</v>
      </c>
    </row>
    <row r="13" spans="1:5" ht="15">
      <c r="A13" s="12" t="s">
        <v>13</v>
      </c>
      <c r="B13" s="5">
        <v>66442.65</v>
      </c>
      <c r="E13" s="3" t="s">
        <v>28</v>
      </c>
    </row>
    <row r="14" spans="1:7" ht="15">
      <c r="A14" s="11" t="s">
        <v>14</v>
      </c>
      <c r="B14" s="2"/>
      <c r="C14" s="4">
        <f>(B12+B13)</f>
        <v>78268.15999999999</v>
      </c>
      <c r="E14" s="11" t="s">
        <v>28</v>
      </c>
      <c r="F14" s="2"/>
      <c r="G14" s="4">
        <v>101883.41</v>
      </c>
    </row>
    <row r="15" spans="1:7" ht="15">
      <c r="A15" s="11" t="s">
        <v>15</v>
      </c>
      <c r="B15" s="2"/>
      <c r="C15" s="5">
        <v>150</v>
      </c>
      <c r="E15" s="11" t="s">
        <v>29</v>
      </c>
      <c r="F15" s="2"/>
      <c r="G15" s="5">
        <v>41375.6</v>
      </c>
    </row>
    <row r="16" spans="1:7" ht="15">
      <c r="A16" s="3" t="s">
        <v>16</v>
      </c>
      <c r="B16" s="2"/>
      <c r="C16" s="6">
        <f>SUBTOTAL(9,C4:C15)</f>
        <v>153834.31</v>
      </c>
      <c r="E16" s="3" t="s">
        <v>30</v>
      </c>
      <c r="F16" s="2"/>
      <c r="G16" s="6">
        <f>SUBTOTAL(9,G13:G15)</f>
        <v>143259.01</v>
      </c>
    </row>
    <row r="18" spans="1:7" ht="15">
      <c r="A18" s="3" t="s">
        <v>17</v>
      </c>
      <c r="E18" s="3" t="s">
        <v>31</v>
      </c>
      <c r="F18" s="2"/>
      <c r="G18" s="5">
        <f>SUBTOTAL(9,G13:G16)</f>
        <v>143259.01</v>
      </c>
    </row>
    <row r="19" spans="1:3" ht="15">
      <c r="A19" s="11" t="s">
        <v>18</v>
      </c>
      <c r="B19" s="2"/>
      <c r="C19" s="5">
        <v>448.59000000000003</v>
      </c>
    </row>
    <row r="20" spans="1:3" ht="15">
      <c r="A20" s="3" t="s">
        <v>19</v>
      </c>
      <c r="B20" s="2"/>
      <c r="C20" s="6">
        <f>SUBTOTAL(9,C17:C19)</f>
        <v>448.59000000000003</v>
      </c>
    </row>
    <row r="22" spans="1:7" ht="15.75" thickBot="1">
      <c r="A22" s="3" t="s">
        <v>20</v>
      </c>
      <c r="B22" s="2"/>
      <c r="C22" s="7">
        <f>SUBTOTAL(9,C4:C20)</f>
        <v>154282.9</v>
      </c>
      <c r="E22" s="3" t="s">
        <v>32</v>
      </c>
      <c r="F22" s="2"/>
      <c r="G22" s="7">
        <f>(G9+G18)</f>
        <v>154282.90000000002</v>
      </c>
    </row>
    <row r="23" ht="15.75" thickTop="1"/>
    <row r="24" spans="1:3" ht="15">
      <c r="A24" s="10" t="s">
        <v>33</v>
      </c>
      <c r="B24" s="10"/>
      <c r="C24" s="10"/>
    </row>
    <row r="27" ht="15">
      <c r="D27" s="10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5" sqref="B15"/>
    </sheetView>
  </sheetViews>
  <sheetFormatPr defaultColWidth="9.140625" defaultRowHeight="15"/>
  <cols>
    <col min="1" max="1" width="26.00390625" style="0" bestFit="1" customWidth="1"/>
    <col min="2" max="2" width="8.28125" style="0" bestFit="1" customWidth="1"/>
    <col min="3" max="3" width="9.57421875" style="0" bestFit="1" customWidth="1"/>
    <col min="4" max="4" width="2.00390625" style="0" customWidth="1"/>
    <col min="5" max="6" width="8.28125" style="0" bestFit="1" customWidth="1"/>
    <col min="7" max="7" width="13.71093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86</v>
      </c>
      <c r="B2" s="1"/>
      <c r="C2" s="1"/>
      <c r="D2" s="1"/>
      <c r="E2" s="1"/>
      <c r="F2" s="1"/>
      <c r="G2" s="1"/>
    </row>
    <row r="3" spans="1:6" ht="15">
      <c r="A3" s="2" t="s">
        <v>2</v>
      </c>
      <c r="B3" s="14" t="s">
        <v>85</v>
      </c>
      <c r="C3" s="14"/>
      <c r="D3" s="2"/>
      <c r="E3" s="14" t="s">
        <v>84</v>
      </c>
      <c r="F3" s="14"/>
    </row>
    <row r="4" ht="15">
      <c r="A4" s="8" t="s">
        <v>83</v>
      </c>
    </row>
    <row r="5" spans="1:6" ht="15">
      <c r="A5" s="11" t="s">
        <v>82</v>
      </c>
      <c r="B5" s="2"/>
      <c r="C5" s="4">
        <v>1305</v>
      </c>
      <c r="D5" s="4"/>
      <c r="E5" s="2"/>
      <c r="F5" s="4">
        <v>1200</v>
      </c>
    </row>
    <row r="6" spans="1:6" ht="15">
      <c r="A6" s="11" t="s">
        <v>81</v>
      </c>
      <c r="B6" s="2"/>
      <c r="C6" s="4">
        <v>661.62</v>
      </c>
      <c r="D6" s="4"/>
      <c r="E6" s="2"/>
      <c r="F6" s="4">
        <v>200</v>
      </c>
    </row>
    <row r="7" spans="1:5" ht="15">
      <c r="A7" s="12" t="s">
        <v>80</v>
      </c>
      <c r="B7" s="4">
        <v>0</v>
      </c>
      <c r="C7" s="2"/>
      <c r="D7" s="2"/>
      <c r="E7" s="4">
        <v>3375</v>
      </c>
    </row>
    <row r="8" spans="1:5" ht="15">
      <c r="A8" s="12" t="s">
        <v>79</v>
      </c>
      <c r="B8" s="5">
        <v>10042</v>
      </c>
      <c r="C8" s="2"/>
      <c r="D8" s="2"/>
      <c r="E8" s="5">
        <v>0</v>
      </c>
    </row>
    <row r="9" spans="1:6" ht="15">
      <c r="A9" s="11" t="s">
        <v>78</v>
      </c>
      <c r="B9" s="2"/>
      <c r="C9" s="4">
        <f>(B7+B8)</f>
        <v>10042</v>
      </c>
      <c r="D9" s="4"/>
      <c r="E9" s="2"/>
      <c r="F9" s="4">
        <f>(E7+E8)</f>
        <v>3375</v>
      </c>
    </row>
    <row r="10" spans="1:5" ht="15">
      <c r="A10" s="12" t="s">
        <v>77</v>
      </c>
      <c r="B10" s="4">
        <v>828.25</v>
      </c>
      <c r="C10" s="2"/>
      <c r="D10" s="2"/>
      <c r="E10" s="4">
        <v>1250</v>
      </c>
    </row>
    <row r="11" spans="1:5" ht="15">
      <c r="A11" s="12" t="s">
        <v>76</v>
      </c>
      <c r="B11" s="4">
        <v>2036.8</v>
      </c>
      <c r="C11" s="2"/>
      <c r="D11" s="2"/>
      <c r="E11" s="4">
        <v>1250</v>
      </c>
    </row>
    <row r="12" spans="1:5" ht="15">
      <c r="A12" s="12" t="s">
        <v>75</v>
      </c>
      <c r="B12" s="4">
        <v>1393</v>
      </c>
      <c r="C12" s="2"/>
      <c r="D12" s="2"/>
      <c r="E12" s="4">
        <v>1250</v>
      </c>
    </row>
    <row r="13" spans="1:5" ht="15">
      <c r="A13" s="12" t="s">
        <v>74</v>
      </c>
      <c r="B13" s="4">
        <v>5354</v>
      </c>
      <c r="C13" s="2"/>
      <c r="D13" s="2"/>
      <c r="E13" s="4">
        <v>1250</v>
      </c>
    </row>
    <row r="14" spans="1:5" ht="15">
      <c r="A14" s="12" t="s">
        <v>73</v>
      </c>
      <c r="B14" s="5">
        <v>524.33</v>
      </c>
      <c r="C14" s="2"/>
      <c r="D14" s="2"/>
      <c r="E14" s="5">
        <v>0</v>
      </c>
    </row>
    <row r="15" spans="1:6" ht="15">
      <c r="A15" s="11" t="s">
        <v>72</v>
      </c>
      <c r="B15" s="2"/>
      <c r="C15" s="4">
        <f>(B10+B11+B12+B13+B14)</f>
        <v>10136.38</v>
      </c>
      <c r="D15" s="4"/>
      <c r="E15" s="2"/>
      <c r="F15" s="4">
        <f>(E10+E11+E12+E13+E14)</f>
        <v>5000</v>
      </c>
    </row>
    <row r="16" spans="1:6" ht="15">
      <c r="A16" s="11" t="s">
        <v>71</v>
      </c>
      <c r="B16" s="2"/>
      <c r="C16" s="4">
        <f>1025-975</f>
        <v>50</v>
      </c>
      <c r="D16" s="4"/>
      <c r="E16" s="2"/>
      <c r="F16" s="4">
        <v>250</v>
      </c>
    </row>
    <row r="17" spans="1:6" ht="15">
      <c r="A17" s="11" t="s">
        <v>70</v>
      </c>
      <c r="B17" s="2"/>
      <c r="C17" s="4">
        <v>133</v>
      </c>
      <c r="D17" s="4"/>
      <c r="E17" s="2"/>
      <c r="F17" s="4">
        <v>320</v>
      </c>
    </row>
    <row r="18" spans="1:5" ht="15">
      <c r="A18" s="12" t="s">
        <v>69</v>
      </c>
      <c r="B18" s="4">
        <v>975</v>
      </c>
      <c r="C18" s="2"/>
      <c r="D18" s="2"/>
      <c r="E18" s="4">
        <v>1200</v>
      </c>
    </row>
    <row r="19" spans="1:5" ht="15">
      <c r="A19" s="12" t="s">
        <v>68</v>
      </c>
      <c r="B19" s="5">
        <v>25</v>
      </c>
      <c r="C19" s="2"/>
      <c r="D19" s="2"/>
      <c r="E19" s="5">
        <v>0</v>
      </c>
    </row>
    <row r="20" spans="1:6" ht="15">
      <c r="A20" s="11" t="s">
        <v>67</v>
      </c>
      <c r="B20" s="2"/>
      <c r="C20" s="4">
        <f>(B18+B19)</f>
        <v>1000</v>
      </c>
      <c r="D20" s="4"/>
      <c r="E20" s="2"/>
      <c r="F20" s="4">
        <f>(E18+E19)</f>
        <v>1200</v>
      </c>
    </row>
    <row r="21" spans="1:6" ht="15">
      <c r="A21" s="11" t="s">
        <v>66</v>
      </c>
      <c r="B21" s="2"/>
      <c r="C21" s="5">
        <v>0</v>
      </c>
      <c r="D21" s="13"/>
      <c r="E21" s="2"/>
      <c r="F21" s="5">
        <v>50</v>
      </c>
    </row>
    <row r="22" spans="1:6" ht="15">
      <c r="A22" s="8" t="s">
        <v>65</v>
      </c>
      <c r="B22" s="2"/>
      <c r="C22" s="5">
        <f>SUBTOTAL(9,C5:C21)</f>
        <v>23328</v>
      </c>
      <c r="D22" s="13"/>
      <c r="E22" s="2"/>
      <c r="F22" s="5">
        <f>SUBTOTAL(9,F5:F21)</f>
        <v>11595</v>
      </c>
    </row>
    <row r="24" ht="15">
      <c r="A24" s="8" t="s">
        <v>64</v>
      </c>
    </row>
    <row r="25" spans="1:5" ht="15">
      <c r="A25" s="12" t="s">
        <v>63</v>
      </c>
      <c r="B25" s="4">
        <v>7234.76</v>
      </c>
      <c r="C25" s="2"/>
      <c r="D25" s="2"/>
      <c r="E25" s="4">
        <v>7638.4</v>
      </c>
    </row>
    <row r="26" spans="1:5" ht="15">
      <c r="A26" s="12" t="s">
        <v>62</v>
      </c>
      <c r="B26" s="4">
        <v>179.2</v>
      </c>
      <c r="C26" s="2"/>
      <c r="D26" s="2"/>
      <c r="E26" s="4">
        <v>185</v>
      </c>
    </row>
    <row r="27" spans="1:5" ht="15">
      <c r="A27" s="12" t="s">
        <v>61</v>
      </c>
      <c r="B27" s="4">
        <v>318.13</v>
      </c>
      <c r="C27" s="2"/>
      <c r="D27" s="2"/>
      <c r="E27" s="4">
        <v>378.1</v>
      </c>
    </row>
    <row r="28" spans="1:5" ht="15">
      <c r="A28" s="12" t="s">
        <v>60</v>
      </c>
      <c r="B28" s="5">
        <v>44.1</v>
      </c>
      <c r="C28" s="2"/>
      <c r="D28" s="2"/>
      <c r="E28" s="5">
        <v>0</v>
      </c>
    </row>
    <row r="29" spans="1:6" ht="15">
      <c r="A29" s="11" t="s">
        <v>59</v>
      </c>
      <c r="B29" s="2"/>
      <c r="C29" s="4">
        <f>(B25+B26+B27+B28)</f>
        <v>7776.1900000000005</v>
      </c>
      <c r="D29" s="4"/>
      <c r="E29" s="2"/>
      <c r="F29" s="4">
        <f>(E25+E26+E27+E28)</f>
        <v>8201.5</v>
      </c>
    </row>
    <row r="30" spans="1:6" ht="15">
      <c r="A30" s="11" t="s">
        <v>58</v>
      </c>
      <c r="B30" s="2"/>
      <c r="C30" s="4">
        <v>0</v>
      </c>
      <c r="D30" s="4"/>
      <c r="E30" s="2"/>
      <c r="F30" s="4">
        <v>50</v>
      </c>
    </row>
    <row r="31" spans="1:5" ht="15">
      <c r="A31" s="12" t="s">
        <v>57</v>
      </c>
      <c r="B31" s="4">
        <v>1105</v>
      </c>
      <c r="C31" s="2"/>
      <c r="D31" s="2"/>
      <c r="E31" s="4">
        <v>1150</v>
      </c>
    </row>
    <row r="32" spans="1:5" ht="15">
      <c r="A32" s="12" t="s">
        <v>56</v>
      </c>
      <c r="B32" s="5">
        <v>300</v>
      </c>
      <c r="C32" s="2"/>
      <c r="D32" s="2"/>
      <c r="E32" s="5">
        <v>300</v>
      </c>
    </row>
    <row r="33" spans="1:6" ht="15">
      <c r="A33" s="11" t="s">
        <v>55</v>
      </c>
      <c r="B33" s="2"/>
      <c r="C33" s="4">
        <f>(B31+B32)</f>
        <v>1405</v>
      </c>
      <c r="D33" s="4"/>
      <c r="E33" s="2"/>
      <c r="F33" s="4">
        <f>(E31+E32)</f>
        <v>1450</v>
      </c>
    </row>
    <row r="34" spans="1:5" ht="15">
      <c r="A34" s="12" t="s">
        <v>54</v>
      </c>
      <c r="B34" s="4">
        <v>190.47</v>
      </c>
      <c r="C34" s="2"/>
      <c r="D34" s="2"/>
      <c r="E34" s="4">
        <v>800</v>
      </c>
    </row>
    <row r="35" spans="1:5" ht="15">
      <c r="A35" s="12" t="s">
        <v>53</v>
      </c>
      <c r="B35" s="5">
        <v>4538.68</v>
      </c>
      <c r="C35" s="2"/>
      <c r="D35" s="2"/>
      <c r="E35" s="5">
        <v>2000</v>
      </c>
    </row>
    <row r="36" spans="1:6" ht="15">
      <c r="A36" s="11" t="s">
        <v>52</v>
      </c>
      <c r="B36" s="2"/>
      <c r="C36" s="4">
        <f>(B34+B35)</f>
        <v>4729.150000000001</v>
      </c>
      <c r="D36" s="4"/>
      <c r="E36" s="2"/>
      <c r="F36" s="4">
        <f>(E34+E35)</f>
        <v>2800</v>
      </c>
    </row>
    <row r="37" spans="1:5" ht="15">
      <c r="A37" s="12" t="s">
        <v>51</v>
      </c>
      <c r="B37" s="5">
        <v>18</v>
      </c>
      <c r="C37" s="2"/>
      <c r="D37" s="2"/>
      <c r="E37" s="5">
        <v>18</v>
      </c>
    </row>
    <row r="38" spans="1:6" ht="15">
      <c r="A38" s="11" t="s">
        <v>50</v>
      </c>
      <c r="B38" s="2"/>
      <c r="C38" s="4">
        <f>(B37)</f>
        <v>18</v>
      </c>
      <c r="D38" s="4"/>
      <c r="E38" s="2"/>
      <c r="F38" s="4">
        <f>(E37)</f>
        <v>18</v>
      </c>
    </row>
    <row r="39" spans="1:6" ht="15">
      <c r="A39" s="11" t="s">
        <v>49</v>
      </c>
      <c r="B39" s="2"/>
      <c r="C39" s="4">
        <v>335</v>
      </c>
      <c r="D39" s="4"/>
      <c r="E39" s="2"/>
      <c r="F39" s="4">
        <v>160</v>
      </c>
    </row>
    <row r="40" spans="1:6" ht="15">
      <c r="A40" s="11" t="s">
        <v>48</v>
      </c>
      <c r="B40" s="2"/>
      <c r="C40" s="4">
        <v>418.86</v>
      </c>
      <c r="D40" s="4"/>
      <c r="E40" s="2"/>
      <c r="F40" s="4">
        <v>150</v>
      </c>
    </row>
    <row r="41" spans="1:5" ht="15">
      <c r="A41" s="12" t="s">
        <v>47</v>
      </c>
      <c r="B41" s="5">
        <v>1425</v>
      </c>
      <c r="C41" s="2"/>
      <c r="D41" s="2"/>
      <c r="E41" s="5">
        <v>1335</v>
      </c>
    </row>
    <row r="42" spans="1:6" ht="15">
      <c r="A42" s="11" t="s">
        <v>46</v>
      </c>
      <c r="B42" s="2"/>
      <c r="C42" s="4">
        <f>(B41)</f>
        <v>1425</v>
      </c>
      <c r="D42" s="4"/>
      <c r="E42" s="2"/>
      <c r="F42" s="4">
        <f>(E41)</f>
        <v>1335</v>
      </c>
    </row>
    <row r="43" spans="1:6" ht="15">
      <c r="A43" s="11" t="s">
        <v>44</v>
      </c>
      <c r="B43" s="2"/>
      <c r="C43" s="4">
        <v>173.58</v>
      </c>
      <c r="D43" s="4"/>
      <c r="E43" s="2"/>
      <c r="F43" s="4">
        <v>60</v>
      </c>
    </row>
    <row r="44" spans="1:5" ht="15">
      <c r="A44" s="12" t="s">
        <v>43</v>
      </c>
      <c r="B44" s="4">
        <v>62.95</v>
      </c>
      <c r="C44" s="2"/>
      <c r="D44" s="2"/>
      <c r="E44" s="4">
        <v>62.95</v>
      </c>
    </row>
    <row r="45" spans="1:5" ht="15">
      <c r="A45" s="12" t="s">
        <v>42</v>
      </c>
      <c r="B45" s="5">
        <v>13.95</v>
      </c>
      <c r="C45" s="2"/>
      <c r="D45" s="2"/>
      <c r="E45" s="5">
        <v>0</v>
      </c>
    </row>
    <row r="46" spans="1:6" ht="15">
      <c r="A46" s="11" t="s">
        <v>41</v>
      </c>
      <c r="B46" s="2"/>
      <c r="C46" s="4">
        <f>(B44+B45)</f>
        <v>76.9</v>
      </c>
      <c r="D46" s="4"/>
      <c r="E46" s="2"/>
      <c r="F46" s="4">
        <f>(E44+E45)</f>
        <v>62.95</v>
      </c>
    </row>
    <row r="47" spans="1:5" ht="15">
      <c r="A47" s="12" t="s">
        <v>40</v>
      </c>
      <c r="B47" s="5">
        <v>249.38</v>
      </c>
      <c r="C47" s="2"/>
      <c r="D47" s="2"/>
      <c r="E47" s="5">
        <v>120</v>
      </c>
    </row>
    <row r="48" spans="1:6" ht="15">
      <c r="A48" s="11" t="s">
        <v>39</v>
      </c>
      <c r="B48" s="2"/>
      <c r="C48" s="4">
        <f>(B47)</f>
        <v>249.38</v>
      </c>
      <c r="D48" s="4"/>
      <c r="E48" s="2"/>
      <c r="F48" s="4">
        <f>(E47)</f>
        <v>120</v>
      </c>
    </row>
    <row r="49" spans="1:5" ht="15">
      <c r="A49" s="12" t="s">
        <v>38</v>
      </c>
      <c r="B49" s="4">
        <v>89.63</v>
      </c>
      <c r="C49" s="2"/>
      <c r="D49" s="2"/>
      <c r="E49" s="4">
        <v>25</v>
      </c>
    </row>
    <row r="50" spans="1:5" ht="15">
      <c r="A50" s="12" t="s">
        <v>37</v>
      </c>
      <c r="B50" s="5">
        <v>-129.34</v>
      </c>
      <c r="C50" s="2"/>
      <c r="D50" s="2"/>
      <c r="E50" s="5">
        <v>0</v>
      </c>
    </row>
    <row r="51" spans="1:6" ht="15">
      <c r="A51" s="11" t="s">
        <v>36</v>
      </c>
      <c r="B51" s="2"/>
      <c r="C51" s="5">
        <f>(B49+B50)</f>
        <v>-39.71000000000001</v>
      </c>
      <c r="D51" s="13"/>
      <c r="E51" s="2"/>
      <c r="F51" s="5">
        <f>(E49+E50)</f>
        <v>25</v>
      </c>
    </row>
    <row r="52" spans="1:6" ht="15">
      <c r="A52" s="8" t="s">
        <v>35</v>
      </c>
      <c r="B52" s="2"/>
      <c r="C52" s="5">
        <f>SUBTOTAL(9,C25:C51)</f>
        <v>16567.350000000002</v>
      </c>
      <c r="D52" s="13"/>
      <c r="E52" s="2"/>
      <c r="F52" s="5">
        <f>SUBTOTAL(9,F25:F51)</f>
        <v>14432.45</v>
      </c>
    </row>
    <row r="54" spans="1:6" ht="15.75" thickBot="1">
      <c r="A54" s="8" t="s">
        <v>34</v>
      </c>
      <c r="B54" s="2"/>
      <c r="C54" s="7">
        <f>(C22-C52)</f>
        <v>6760.649999999998</v>
      </c>
      <c r="D54" s="13"/>
      <c r="E54" s="2"/>
      <c r="F54" s="7">
        <f>(F22-F52)</f>
        <v>-2837.4500000000007</v>
      </c>
    </row>
    <row r="55" ht="15.75" thickTop="1">
      <c r="C55" s="16"/>
    </row>
    <row r="56" spans="1:7" ht="15">
      <c r="A56" s="9" t="s">
        <v>33</v>
      </c>
      <c r="B56" s="9"/>
      <c r="C56" s="9"/>
      <c r="D56" s="9"/>
      <c r="E56" s="9"/>
      <c r="F56" s="9"/>
      <c r="G56" s="9"/>
    </row>
  </sheetData>
  <sheetProtection/>
  <mergeCells count="3">
    <mergeCell ref="A56:G56"/>
    <mergeCell ref="B3:C3"/>
    <mergeCell ref="E3:F3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showGridLines="0" zoomScalePageLayoutView="0" workbookViewId="0" topLeftCell="A1">
      <pane xSplit="1" ySplit="3" topLeftCell="B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9" sqref="F19"/>
    </sheetView>
  </sheetViews>
  <sheetFormatPr defaultColWidth="9.140625" defaultRowHeight="15"/>
  <cols>
    <col min="1" max="1" width="29.00390625" style="0" customWidth="1"/>
    <col min="2" max="2" width="8.28125" style="0" bestFit="1" customWidth="1"/>
    <col min="3" max="3" width="9.140625" style="0" bestFit="1" customWidth="1"/>
    <col min="4" max="4" width="2.00390625" style="0" customWidth="1"/>
    <col min="5" max="5" width="8.28125" style="0" bestFit="1" customWidth="1"/>
    <col min="6" max="6" width="9.140625" style="0" bestFit="1" customWidth="1"/>
    <col min="7" max="7" width="13.71093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86</v>
      </c>
      <c r="B2" s="1"/>
      <c r="C2" s="1"/>
      <c r="D2" s="1"/>
      <c r="E2" s="1"/>
      <c r="F2" s="1"/>
      <c r="G2" s="1"/>
    </row>
    <row r="3" spans="1:6" ht="15">
      <c r="A3" s="2" t="s">
        <v>2</v>
      </c>
      <c r="B3" s="15" t="s">
        <v>103</v>
      </c>
      <c r="C3" s="15"/>
      <c r="D3" s="8"/>
      <c r="E3" s="15" t="s">
        <v>102</v>
      </c>
      <c r="F3" s="15"/>
    </row>
    <row r="4" ht="15">
      <c r="A4" s="8" t="s">
        <v>83</v>
      </c>
    </row>
    <row r="5" spans="1:6" ht="15">
      <c r="A5" s="11" t="s">
        <v>82</v>
      </c>
      <c r="B5" s="2"/>
      <c r="C5" s="4">
        <v>4750</v>
      </c>
      <c r="D5" s="4"/>
      <c r="E5" s="2"/>
      <c r="F5" s="4">
        <v>3900</v>
      </c>
    </row>
    <row r="6" spans="1:6" ht="15">
      <c r="A6" s="11" t="s">
        <v>81</v>
      </c>
      <c r="B6" s="2"/>
      <c r="C6" s="4">
        <v>4029.06</v>
      </c>
      <c r="D6" s="4"/>
      <c r="E6" s="2"/>
      <c r="F6" s="4">
        <v>900</v>
      </c>
    </row>
    <row r="7" spans="1:5" ht="15">
      <c r="A7" s="12" t="s">
        <v>101</v>
      </c>
      <c r="B7" s="4">
        <v>0</v>
      </c>
      <c r="C7" s="2"/>
      <c r="D7" s="2"/>
      <c r="E7" s="4">
        <v>3375</v>
      </c>
    </row>
    <row r="8" spans="1:5" ht="15">
      <c r="A8" s="12" t="s">
        <v>79</v>
      </c>
      <c r="B8" s="4">
        <v>10042</v>
      </c>
      <c r="C8" s="2"/>
      <c r="D8" s="2"/>
      <c r="E8" s="4">
        <v>0</v>
      </c>
    </row>
    <row r="9" spans="1:5" ht="15">
      <c r="A9" s="12" t="s">
        <v>80</v>
      </c>
      <c r="B9" s="5">
        <v>-159.25</v>
      </c>
      <c r="C9" s="2"/>
      <c r="D9" s="2"/>
      <c r="E9" s="5">
        <v>1000</v>
      </c>
    </row>
    <row r="10" spans="1:6" ht="15">
      <c r="A10" s="11" t="s">
        <v>78</v>
      </c>
      <c r="B10" s="2"/>
      <c r="C10" s="4">
        <f>(B7+B8+B9)</f>
        <v>9882.75</v>
      </c>
      <c r="D10" s="4"/>
      <c r="E10" s="2"/>
      <c r="F10" s="4">
        <f>(E7+E8+E9)</f>
        <v>4375</v>
      </c>
    </row>
    <row r="11" spans="1:5" ht="15">
      <c r="A11" s="12" t="s">
        <v>77</v>
      </c>
      <c r="B11" s="4">
        <v>2532.75</v>
      </c>
      <c r="C11" s="2"/>
      <c r="D11" s="2"/>
      <c r="E11" s="4">
        <v>6550</v>
      </c>
    </row>
    <row r="12" spans="1:5" ht="15">
      <c r="A12" s="12" t="s">
        <v>76</v>
      </c>
      <c r="B12" s="4">
        <v>9783.72</v>
      </c>
      <c r="C12" s="2"/>
      <c r="D12" s="2"/>
      <c r="E12" s="4">
        <v>6550</v>
      </c>
    </row>
    <row r="13" spans="1:5" ht="15">
      <c r="A13" s="12" t="s">
        <v>75</v>
      </c>
      <c r="B13" s="4">
        <v>5905.6</v>
      </c>
      <c r="C13" s="2"/>
      <c r="D13" s="2"/>
      <c r="E13" s="4">
        <v>6550</v>
      </c>
    </row>
    <row r="14" spans="1:5" ht="15">
      <c r="A14" s="12" t="s">
        <v>74</v>
      </c>
      <c r="B14" s="4">
        <v>18000.5</v>
      </c>
      <c r="C14" s="2"/>
      <c r="D14" s="2"/>
      <c r="E14" s="4">
        <v>6550</v>
      </c>
    </row>
    <row r="15" spans="1:5" ht="15">
      <c r="A15" s="12" t="s">
        <v>73</v>
      </c>
      <c r="B15" s="5">
        <v>542.5</v>
      </c>
      <c r="C15" s="2"/>
      <c r="D15" s="2"/>
      <c r="E15" s="5">
        <v>0</v>
      </c>
    </row>
    <row r="16" spans="1:6" ht="15">
      <c r="A16" s="11" t="s">
        <v>72</v>
      </c>
      <c r="B16" s="2"/>
      <c r="C16" s="4">
        <f>(B11+B12+B13+B14+B15)</f>
        <v>36765.07</v>
      </c>
      <c r="D16" s="4"/>
      <c r="E16" s="2"/>
      <c r="F16" s="4">
        <f>(E11+E12+E13+E14+E15)</f>
        <v>26200</v>
      </c>
    </row>
    <row r="17" spans="1:6" ht="15">
      <c r="A17" s="11" t="s">
        <v>71</v>
      </c>
      <c r="B17" s="2"/>
      <c r="C17" s="4">
        <f>1075-975</f>
        <v>100</v>
      </c>
      <c r="D17" s="4"/>
      <c r="E17" s="2"/>
      <c r="F17" s="4">
        <v>250</v>
      </c>
    </row>
    <row r="18" spans="1:6" ht="15">
      <c r="A18" s="11" t="s">
        <v>70</v>
      </c>
      <c r="B18" s="2"/>
      <c r="C18" s="4">
        <v>1943</v>
      </c>
      <c r="D18" s="4"/>
      <c r="E18" s="2"/>
      <c r="F18" s="4">
        <v>1600</v>
      </c>
    </row>
    <row r="19" spans="1:6" ht="15">
      <c r="A19" s="11" t="s">
        <v>100</v>
      </c>
      <c r="B19" s="2"/>
      <c r="C19" s="4">
        <v>637.5</v>
      </c>
      <c r="D19" s="4"/>
      <c r="E19" s="2"/>
      <c r="F19" s="4">
        <v>0</v>
      </c>
    </row>
    <row r="20" spans="1:5" ht="15">
      <c r="A20" s="12" t="s">
        <v>69</v>
      </c>
      <c r="B20" s="4">
        <f>375+975</f>
        <v>1350</v>
      </c>
      <c r="C20" s="2"/>
      <c r="D20" s="2"/>
      <c r="E20" s="4">
        <v>1200</v>
      </c>
    </row>
    <row r="21" spans="1:5" ht="15">
      <c r="A21" s="12" t="s">
        <v>68</v>
      </c>
      <c r="B21" s="4">
        <v>2737</v>
      </c>
      <c r="C21" s="2"/>
      <c r="D21" s="2"/>
      <c r="E21" s="4">
        <v>0</v>
      </c>
    </row>
    <row r="22" spans="1:5" ht="15">
      <c r="A22" s="12" t="s">
        <v>99</v>
      </c>
      <c r="B22" s="4">
        <v>1142.89</v>
      </c>
      <c r="C22" s="2"/>
      <c r="D22" s="2"/>
      <c r="E22" s="4">
        <v>500</v>
      </c>
    </row>
    <row r="23" spans="1:5" ht="15">
      <c r="A23" s="12" t="s">
        <v>98</v>
      </c>
      <c r="B23" s="5">
        <v>370.57</v>
      </c>
      <c r="C23" s="2"/>
      <c r="D23" s="2"/>
      <c r="E23" s="5">
        <v>0</v>
      </c>
    </row>
    <row r="24" spans="1:6" ht="15">
      <c r="A24" s="11" t="s">
        <v>67</v>
      </c>
      <c r="B24" s="2"/>
      <c r="C24" s="4">
        <f>(B20+B21+B22+B23)</f>
        <v>5600.46</v>
      </c>
      <c r="D24" s="4"/>
      <c r="E24" s="2"/>
      <c r="F24" s="4">
        <f>(E20+E21+E22+E23)</f>
        <v>1700</v>
      </c>
    </row>
    <row r="25" spans="1:6" ht="15">
      <c r="A25" s="11" t="s">
        <v>97</v>
      </c>
      <c r="B25" s="2"/>
      <c r="C25" s="4">
        <v>74144.49</v>
      </c>
      <c r="D25" s="4"/>
      <c r="E25" s="2"/>
      <c r="F25" s="4">
        <v>74000</v>
      </c>
    </row>
    <row r="26" spans="1:6" ht="15">
      <c r="A26" s="11" t="s">
        <v>66</v>
      </c>
      <c r="B26" s="2"/>
      <c r="C26" s="5">
        <v>1908.21</v>
      </c>
      <c r="D26" s="13"/>
      <c r="E26" s="2"/>
      <c r="F26" s="5">
        <v>2150</v>
      </c>
    </row>
    <row r="27" spans="1:6" ht="15">
      <c r="A27" s="8" t="s">
        <v>65</v>
      </c>
      <c r="B27" s="2"/>
      <c r="C27" s="5">
        <f>SUBTOTAL(9,C5:C26)</f>
        <v>139760.54</v>
      </c>
      <c r="D27" s="13"/>
      <c r="E27" s="2"/>
      <c r="F27" s="5">
        <f>SUBTOTAL(9,F5:F26)</f>
        <v>115075</v>
      </c>
    </row>
    <row r="29" ht="15">
      <c r="A29" s="8" t="s">
        <v>64</v>
      </c>
    </row>
    <row r="30" spans="1:5" ht="15">
      <c r="A30" s="12" t="s">
        <v>63</v>
      </c>
      <c r="B30" s="4">
        <v>47424.95</v>
      </c>
      <c r="C30" s="2"/>
      <c r="D30" s="2"/>
      <c r="E30" s="4">
        <v>44114.4</v>
      </c>
    </row>
    <row r="31" spans="1:5" ht="15">
      <c r="A31" s="12" t="s">
        <v>62</v>
      </c>
      <c r="B31" s="4">
        <v>1207.88</v>
      </c>
      <c r="C31" s="2"/>
      <c r="D31" s="2"/>
      <c r="E31" s="4">
        <v>1068.46</v>
      </c>
    </row>
    <row r="32" spans="1:5" ht="15">
      <c r="A32" s="12" t="s">
        <v>61</v>
      </c>
      <c r="B32" s="4">
        <v>2143.35</v>
      </c>
      <c r="C32" s="2"/>
      <c r="D32" s="2"/>
      <c r="E32" s="4">
        <v>2183.66</v>
      </c>
    </row>
    <row r="33" spans="1:5" ht="15">
      <c r="A33" s="12" t="s">
        <v>60</v>
      </c>
      <c r="B33" s="5">
        <v>308.82</v>
      </c>
      <c r="C33" s="2"/>
      <c r="D33" s="2"/>
      <c r="E33" s="5">
        <v>0</v>
      </c>
    </row>
    <row r="34" spans="1:6" ht="15">
      <c r="A34" s="11" t="s">
        <v>59</v>
      </c>
      <c r="B34" s="2"/>
      <c r="C34" s="4">
        <f>(B30+B31+B32+B33)</f>
        <v>51084.99999999999</v>
      </c>
      <c r="D34" s="4"/>
      <c r="E34" s="2"/>
      <c r="F34" s="4">
        <f>(E30+E31+E32+E33)</f>
        <v>47366.520000000004</v>
      </c>
    </row>
    <row r="35" spans="1:6" ht="15">
      <c r="A35" s="11" t="s">
        <v>58</v>
      </c>
      <c r="B35" s="2"/>
      <c r="C35" s="4">
        <v>0</v>
      </c>
      <c r="D35" s="4"/>
      <c r="E35" s="2"/>
      <c r="F35" s="4">
        <v>450</v>
      </c>
    </row>
    <row r="36" spans="1:5" ht="15">
      <c r="A36" s="12" t="s">
        <v>57</v>
      </c>
      <c r="B36" s="4">
        <v>9945</v>
      </c>
      <c r="C36" s="2"/>
      <c r="D36" s="2"/>
      <c r="E36" s="4">
        <v>10350</v>
      </c>
    </row>
    <row r="37" spans="1:5" ht="15">
      <c r="A37" s="12" t="s">
        <v>56</v>
      </c>
      <c r="B37" s="4">
        <v>2700</v>
      </c>
      <c r="C37" s="2"/>
      <c r="D37" s="2"/>
      <c r="E37" s="4">
        <v>2700</v>
      </c>
    </row>
    <row r="38" spans="1:5" ht="15">
      <c r="A38" s="12" t="s">
        <v>96</v>
      </c>
      <c r="B38" s="5">
        <v>360.72</v>
      </c>
      <c r="C38" s="2"/>
      <c r="D38" s="2"/>
      <c r="E38" s="5">
        <v>0</v>
      </c>
    </row>
    <row r="39" spans="1:6" ht="15">
      <c r="A39" s="11" t="s">
        <v>55</v>
      </c>
      <c r="B39" s="2"/>
      <c r="C39" s="4">
        <f>(B36+B37+B38)</f>
        <v>13005.72</v>
      </c>
      <c r="D39" s="4"/>
      <c r="E39" s="2"/>
      <c r="F39" s="4">
        <f>(E36+E37+E38)</f>
        <v>13050</v>
      </c>
    </row>
    <row r="40" spans="1:5" ht="15">
      <c r="A40" s="12" t="s">
        <v>54</v>
      </c>
      <c r="B40" s="4">
        <v>1823.54</v>
      </c>
      <c r="C40" s="2"/>
      <c r="D40" s="2"/>
      <c r="E40" s="4">
        <v>2500</v>
      </c>
    </row>
    <row r="41" spans="1:5" ht="15">
      <c r="A41" s="12" t="s">
        <v>53</v>
      </c>
      <c r="B41" s="5">
        <v>16368.76</v>
      </c>
      <c r="C41" s="2"/>
      <c r="D41" s="2"/>
      <c r="E41" s="5">
        <v>7500</v>
      </c>
    </row>
    <row r="42" spans="1:6" ht="15">
      <c r="A42" s="11" t="s">
        <v>52</v>
      </c>
      <c r="B42" s="2"/>
      <c r="C42" s="4">
        <f>(B40+B41)</f>
        <v>18192.3</v>
      </c>
      <c r="D42" s="4"/>
      <c r="E42" s="2"/>
      <c r="F42" s="4">
        <f>(E40+E41)</f>
        <v>10000</v>
      </c>
    </row>
    <row r="43" spans="1:5" ht="15">
      <c r="A43" s="12" t="s">
        <v>51</v>
      </c>
      <c r="B43" s="5">
        <v>162</v>
      </c>
      <c r="C43" s="2"/>
      <c r="D43" s="2"/>
      <c r="E43" s="5">
        <v>162</v>
      </c>
    </row>
    <row r="44" spans="1:6" ht="15">
      <c r="A44" s="11" t="s">
        <v>50</v>
      </c>
      <c r="B44" s="2"/>
      <c r="C44" s="4">
        <f>(B43)</f>
        <v>162</v>
      </c>
      <c r="D44" s="4"/>
      <c r="E44" s="2"/>
      <c r="F44" s="4">
        <f>(E43)</f>
        <v>162</v>
      </c>
    </row>
    <row r="45" spans="1:6" ht="15">
      <c r="A45" s="11" t="s">
        <v>49</v>
      </c>
      <c r="B45" s="2"/>
      <c r="C45" s="4">
        <v>1438.25</v>
      </c>
      <c r="D45" s="4"/>
      <c r="E45" s="2"/>
      <c r="F45" s="4">
        <v>800</v>
      </c>
    </row>
    <row r="46" spans="1:6" ht="15">
      <c r="A46" s="11" t="s">
        <v>48</v>
      </c>
      <c r="B46" s="2"/>
      <c r="C46" s="4">
        <v>756.64</v>
      </c>
      <c r="D46" s="4"/>
      <c r="E46" s="2"/>
      <c r="F46" s="4">
        <v>150</v>
      </c>
    </row>
    <row r="47" spans="1:5" ht="15">
      <c r="A47" s="12" t="s">
        <v>47</v>
      </c>
      <c r="B47" s="4">
        <v>2551.22</v>
      </c>
      <c r="C47" s="2"/>
      <c r="D47" s="2"/>
      <c r="E47" s="4">
        <v>1435</v>
      </c>
    </row>
    <row r="48" spans="1:5" ht="15">
      <c r="A48" s="12" t="s">
        <v>95</v>
      </c>
      <c r="B48" s="4">
        <v>420</v>
      </c>
      <c r="C48" s="2"/>
      <c r="D48" s="2"/>
      <c r="E48" s="4">
        <v>0</v>
      </c>
    </row>
    <row r="49" spans="1:5" ht="15">
      <c r="A49" s="12" t="s">
        <v>94</v>
      </c>
      <c r="B49" s="4">
        <v>728.98</v>
      </c>
      <c r="C49" s="2"/>
      <c r="D49" s="2"/>
      <c r="E49" s="4">
        <v>0</v>
      </c>
    </row>
    <row r="50" spans="1:5" ht="15">
      <c r="A50" s="12" t="s">
        <v>93</v>
      </c>
      <c r="B50" s="5">
        <v>450.07</v>
      </c>
      <c r="C50" s="2"/>
      <c r="D50" s="2"/>
      <c r="E50" s="5">
        <v>325</v>
      </c>
    </row>
    <row r="51" spans="1:6" ht="15">
      <c r="A51" s="11" t="s">
        <v>46</v>
      </c>
      <c r="B51" s="2"/>
      <c r="C51" s="4">
        <f>(B47+B48+B49+B50)</f>
        <v>4150.2699999999995</v>
      </c>
      <c r="D51" s="4"/>
      <c r="E51" s="2"/>
      <c r="F51" s="4">
        <f>(E47+E48+E49+E50)</f>
        <v>1760</v>
      </c>
    </row>
    <row r="52" spans="1:6" ht="15">
      <c r="A52" s="11" t="s">
        <v>45</v>
      </c>
      <c r="B52" s="2"/>
      <c r="C52" s="4">
        <v>0</v>
      </c>
      <c r="D52" s="4"/>
      <c r="E52" s="2"/>
      <c r="F52" s="4">
        <v>4000</v>
      </c>
    </row>
    <row r="53" spans="1:6" ht="15">
      <c r="A53" s="11" t="s">
        <v>44</v>
      </c>
      <c r="B53" s="2"/>
      <c r="C53" s="4">
        <v>402.36</v>
      </c>
      <c r="D53" s="4"/>
      <c r="E53" s="2"/>
      <c r="F53" s="4">
        <v>710</v>
      </c>
    </row>
    <row r="54" spans="1:6" ht="15">
      <c r="A54" s="11" t="s">
        <v>92</v>
      </c>
      <c r="B54" s="2"/>
      <c r="C54" s="4">
        <v>248</v>
      </c>
      <c r="D54" s="4"/>
      <c r="E54" s="2"/>
      <c r="F54" s="4">
        <v>0</v>
      </c>
    </row>
    <row r="55" spans="1:5" ht="15">
      <c r="A55" s="12" t="s">
        <v>91</v>
      </c>
      <c r="B55" s="4">
        <v>3072.52</v>
      </c>
      <c r="C55" s="2"/>
      <c r="D55" s="2"/>
      <c r="E55" s="4">
        <v>3000</v>
      </c>
    </row>
    <row r="56" spans="1:5" ht="15">
      <c r="A56" s="12" t="s">
        <v>90</v>
      </c>
      <c r="B56" s="4">
        <v>247.95</v>
      </c>
      <c r="C56" s="2"/>
      <c r="D56" s="2"/>
      <c r="E56" s="4">
        <v>220</v>
      </c>
    </row>
    <row r="57" spans="1:5" ht="15">
      <c r="A57" s="12" t="s">
        <v>43</v>
      </c>
      <c r="B57" s="4">
        <v>566.55</v>
      </c>
      <c r="C57" s="2"/>
      <c r="D57" s="2"/>
      <c r="E57" s="4">
        <v>566.55</v>
      </c>
    </row>
    <row r="58" spans="1:5" ht="15">
      <c r="A58" s="12" t="s">
        <v>42</v>
      </c>
      <c r="B58" s="5">
        <v>303.91</v>
      </c>
      <c r="C58" s="2"/>
      <c r="D58" s="2"/>
      <c r="E58" s="5">
        <v>210</v>
      </c>
    </row>
    <row r="59" spans="1:6" ht="15">
      <c r="A59" s="11" t="s">
        <v>41</v>
      </c>
      <c r="B59" s="2"/>
      <c r="C59" s="4">
        <f>(B55+B56+B57+B58)</f>
        <v>4190.929999999999</v>
      </c>
      <c r="D59" s="4"/>
      <c r="E59" s="2"/>
      <c r="F59" s="4">
        <f>(E55+E56+E57+E58)</f>
        <v>3996.55</v>
      </c>
    </row>
    <row r="60" spans="1:5" ht="15">
      <c r="A60" s="12" t="s">
        <v>89</v>
      </c>
      <c r="B60" s="4">
        <v>200</v>
      </c>
      <c r="C60" s="2"/>
      <c r="D60" s="2"/>
      <c r="E60" s="4">
        <v>200</v>
      </c>
    </row>
    <row r="61" spans="1:5" ht="15">
      <c r="A61" s="12" t="s">
        <v>40</v>
      </c>
      <c r="B61" s="5">
        <v>1607.66</v>
      </c>
      <c r="C61" s="2"/>
      <c r="D61" s="2"/>
      <c r="E61" s="5">
        <v>820</v>
      </c>
    </row>
    <row r="62" spans="1:6" ht="15">
      <c r="A62" s="11" t="s">
        <v>39</v>
      </c>
      <c r="B62" s="2"/>
      <c r="C62" s="4">
        <f>(B60+B61)</f>
        <v>1807.66</v>
      </c>
      <c r="D62" s="4"/>
      <c r="E62" s="2"/>
      <c r="F62" s="4">
        <f>(E60+E61)</f>
        <v>1020</v>
      </c>
    </row>
    <row r="63" spans="1:6" ht="15">
      <c r="A63" s="11" t="s">
        <v>88</v>
      </c>
      <c r="B63" s="2"/>
      <c r="C63" s="4">
        <v>2084.25</v>
      </c>
      <c r="D63" s="4"/>
      <c r="E63" s="2"/>
      <c r="F63" s="4">
        <v>2000</v>
      </c>
    </row>
    <row r="64" spans="1:6" ht="15">
      <c r="A64" s="11" t="s">
        <v>87</v>
      </c>
      <c r="B64" s="2"/>
      <c r="C64" s="4">
        <v>157.49</v>
      </c>
      <c r="D64" s="4"/>
      <c r="E64" s="2"/>
      <c r="F64" s="4">
        <v>300</v>
      </c>
    </row>
    <row r="65" spans="1:5" ht="15">
      <c r="A65" s="12" t="s">
        <v>38</v>
      </c>
      <c r="B65" s="4">
        <v>350.57</v>
      </c>
      <c r="C65" s="2"/>
      <c r="D65" s="2"/>
      <c r="E65" s="4">
        <v>225</v>
      </c>
    </row>
    <row r="66" spans="1:5" ht="15">
      <c r="A66" s="12" t="s">
        <v>37</v>
      </c>
      <c r="B66" s="5">
        <v>353.5</v>
      </c>
      <c r="C66" s="2"/>
      <c r="D66" s="2"/>
      <c r="E66" s="5">
        <v>350</v>
      </c>
    </row>
    <row r="67" spans="1:6" ht="15">
      <c r="A67" s="11" t="s">
        <v>36</v>
      </c>
      <c r="B67" s="2"/>
      <c r="C67" s="5">
        <f>(B65+B66)</f>
        <v>704.0699999999999</v>
      </c>
      <c r="D67" s="13"/>
      <c r="E67" s="2"/>
      <c r="F67" s="5">
        <f>(E65+E66)</f>
        <v>575</v>
      </c>
    </row>
    <row r="68" spans="1:6" ht="15">
      <c r="A68" s="8" t="s">
        <v>35</v>
      </c>
      <c r="B68" s="2"/>
      <c r="C68" s="5">
        <f>SUBTOTAL(9,C30:C67)</f>
        <v>98384.94</v>
      </c>
      <c r="D68" s="13"/>
      <c r="E68" s="2"/>
      <c r="F68" s="5">
        <f>SUBTOTAL(9,F30:F67)</f>
        <v>86340.07</v>
      </c>
    </row>
    <row r="70" spans="1:6" ht="15.75" thickBot="1">
      <c r="A70" s="8" t="s">
        <v>34</v>
      </c>
      <c r="B70" s="2"/>
      <c r="C70" s="7">
        <f>(C27-C68)</f>
        <v>41375.600000000006</v>
      </c>
      <c r="D70" s="13"/>
      <c r="E70" s="2"/>
      <c r="F70" s="7">
        <f>(F27-F68)</f>
        <v>28734.929999999993</v>
      </c>
    </row>
    <row r="71" ht="15.75" thickTop="1"/>
    <row r="72" spans="1:7" ht="15">
      <c r="A72" s="9" t="s">
        <v>33</v>
      </c>
      <c r="B72" s="9"/>
      <c r="C72" s="9"/>
      <c r="D72" s="9"/>
      <c r="E72" s="9"/>
      <c r="F72" s="9"/>
      <c r="G72" s="9"/>
    </row>
  </sheetData>
  <sheetProtection/>
  <mergeCells count="3">
    <mergeCell ref="A72:G72"/>
    <mergeCell ref="B3:C3"/>
    <mergeCell ref="E3:F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Carey</dc:creator>
  <cp:keywords/>
  <dc:description/>
  <cp:lastModifiedBy>Neil Carey</cp:lastModifiedBy>
  <dcterms:created xsi:type="dcterms:W3CDTF">2011-06-23T02:42:35Z</dcterms:created>
  <dcterms:modified xsi:type="dcterms:W3CDTF">2011-06-23T03:41:28Z</dcterms:modified>
  <cp:category/>
  <cp:version/>
  <cp:contentType/>
  <cp:contentStatus/>
</cp:coreProperties>
</file>